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840" tabRatio="596"/>
  </bookViews>
  <sheets>
    <sheet name="台账" sheetId="1" r:id="rId1"/>
  </sheets>
  <definedNames>
    <definedName name="_xlnm.Print_Titles" localSheetId="0">台账!$1:$5</definedName>
  </definedNames>
  <calcPr calcId="145621"/>
</workbook>
</file>

<file path=xl/calcChain.xml><?xml version="1.0" encoding="utf-8"?>
<calcChain xmlns="http://schemas.openxmlformats.org/spreadsheetml/2006/main">
  <c r="F80" i="1" l="1"/>
  <c r="F77" i="1"/>
  <c r="E77" i="1"/>
  <c r="F74" i="1"/>
  <c r="E74" i="1"/>
  <c r="F72" i="1"/>
  <c r="E72" i="1"/>
  <c r="F70" i="1"/>
  <c r="E70" i="1"/>
  <c r="F67" i="1"/>
  <c r="E67" i="1"/>
  <c r="G67" i="1" s="1"/>
  <c r="G64" i="1"/>
  <c r="F63" i="1"/>
  <c r="E63" i="1"/>
  <c r="G63" i="1" s="1"/>
  <c r="G59" i="1"/>
  <c r="F58" i="1"/>
  <c r="E58" i="1"/>
  <c r="G58" i="1" s="1"/>
  <c r="F52" i="1"/>
  <c r="E52" i="1"/>
  <c r="F45" i="1"/>
  <c r="F53" i="1" s="1"/>
  <c r="E45" i="1"/>
  <c r="E53" i="1" s="1"/>
  <c r="F40" i="1"/>
  <c r="E40" i="1"/>
  <c r="F38" i="1"/>
  <c r="E38" i="1"/>
  <c r="F34" i="1"/>
  <c r="E34" i="1"/>
  <c r="F30" i="1"/>
  <c r="E30" i="1"/>
  <c r="F25" i="1"/>
  <c r="E25" i="1"/>
  <c r="F21" i="1"/>
  <c r="F41" i="1" s="1"/>
  <c r="E21" i="1"/>
  <c r="E41" i="1" s="1"/>
  <c r="F18" i="1"/>
  <c r="E18" i="1"/>
  <c r="G18" i="1" s="1"/>
  <c r="F14" i="1"/>
  <c r="E14" i="1"/>
  <c r="F11" i="1"/>
  <c r="E11" i="1"/>
  <c r="F9" i="1"/>
  <c r="F15" i="1" s="1"/>
  <c r="E9" i="1"/>
  <c r="G21" i="1" l="1"/>
  <c r="G25" i="1" s="1"/>
  <c r="G30" i="1" s="1"/>
  <c r="G34" i="1" s="1"/>
  <c r="G38" i="1" s="1"/>
  <c r="G40" i="1" s="1"/>
  <c r="G9" i="1"/>
  <c r="G11" i="1" s="1"/>
  <c r="G14" i="1" s="1"/>
  <c r="G41" i="1"/>
  <c r="G53" i="1"/>
  <c r="G70" i="1"/>
  <c r="G72" i="1" s="1"/>
  <c r="G74" i="1" s="1"/>
  <c r="G77" i="1" s="1"/>
  <c r="F81" i="1"/>
  <c r="E15" i="1"/>
  <c r="G45" i="1"/>
  <c r="G52" i="1" s="1"/>
  <c r="G80" i="1" l="1"/>
  <c r="E81" i="1"/>
  <c r="G81" i="1" s="1"/>
  <c r="G15" i="1"/>
</calcChain>
</file>

<file path=xl/sharedStrings.xml><?xml version="1.0" encoding="utf-8"?>
<sst xmlns="http://schemas.openxmlformats.org/spreadsheetml/2006/main" count="126" uniqueCount="96">
  <si>
    <t>附件</t>
  </si>
  <si>
    <t>市青基会“红领巾活动经费”收支结余情况明细表</t>
  </si>
  <si>
    <t>（2012年度至2017年度）</t>
  </si>
  <si>
    <t>金额单位：元</t>
  </si>
  <si>
    <t>序号</t>
  </si>
  <si>
    <t>日期</t>
  </si>
  <si>
    <t>凭证号</t>
  </si>
  <si>
    <t xml:space="preserve">内容 </t>
  </si>
  <si>
    <t>收入</t>
  </si>
  <si>
    <t>支出</t>
  </si>
  <si>
    <t>余额</t>
  </si>
  <si>
    <t>2012年年初余额</t>
  </si>
  <si>
    <t>记-10</t>
  </si>
  <si>
    <t>收广东省青少年发展基金会2011年度红领巾经费</t>
  </si>
  <si>
    <t>记-57</t>
  </si>
  <si>
    <t>按10%提取本月捐赠收入的工作经费</t>
  </si>
  <si>
    <t>本月小计</t>
  </si>
  <si>
    <t>记-40</t>
  </si>
  <si>
    <t>付红领巾基金划拨各区学校经费</t>
  </si>
  <si>
    <t>记-36</t>
  </si>
  <si>
    <t>付红领巾基金（天河吉山小学）</t>
  </si>
  <si>
    <t>记-37</t>
  </si>
  <si>
    <t>付红领巾基金（天河区团委）</t>
  </si>
  <si>
    <t>2012年年末余额</t>
  </si>
  <si>
    <t>2013年年初余额</t>
  </si>
  <si>
    <t>记-50</t>
  </si>
  <si>
    <t>付天河前进小学红领巾基金</t>
  </si>
  <si>
    <t>记-13</t>
  </si>
  <si>
    <t>收新民六街小学汇来红领巾基金捐款</t>
  </si>
  <si>
    <t>3月整月</t>
  </si>
  <si>
    <t>收骆炜坚、蔡泽丹等汇来红领巾基金捐款</t>
  </si>
  <si>
    <t>记-242</t>
  </si>
  <si>
    <t>付“红领巾基金”送温暖活动购学生文具</t>
  </si>
  <si>
    <t>记-257</t>
  </si>
  <si>
    <t>记-137</t>
  </si>
  <si>
    <t>收番禺区市桥西丽小学红领巾基金捐款</t>
  </si>
  <si>
    <t>记-181</t>
  </si>
  <si>
    <t>付“红领巾基金”送温暖活动志愿者餐费</t>
  </si>
  <si>
    <t>记-182</t>
  </si>
  <si>
    <t>付“红领巾基金”活动购用品</t>
  </si>
  <si>
    <t>记-195</t>
  </si>
  <si>
    <t>记-514</t>
  </si>
  <si>
    <t>收白云区教育工会联合委员会红领巾捐款</t>
  </si>
  <si>
    <t>记-515</t>
  </si>
  <si>
    <t>收体育西路小学汇来红领巾基金捐款</t>
  </si>
  <si>
    <t>记-617</t>
  </si>
  <si>
    <t>记-29</t>
  </si>
  <si>
    <t>付划拨增城少工委红领巾基金</t>
  </si>
  <si>
    <t>记-30</t>
  </si>
  <si>
    <t>付移交省青基会红领巾基金捐款</t>
  </si>
  <si>
    <t>记-31</t>
  </si>
  <si>
    <t>付红领巾基金慰问梁锦峰医药费</t>
  </si>
  <si>
    <t>记-20</t>
  </si>
  <si>
    <t>付红领巾基金慰问重症儿童</t>
  </si>
  <si>
    <t>2013年年末余额</t>
  </si>
  <si>
    <t>2014年年初余额</t>
  </si>
  <si>
    <t>记-5</t>
  </si>
  <si>
    <t>收广东省青少年发展基金会划来2012年度红领巾经费</t>
  </si>
  <si>
    <t>记-43</t>
  </si>
  <si>
    <t>付红领巾基金帮助荔湾沙面小学困难学生费用</t>
  </si>
  <si>
    <t>记-16</t>
  </si>
  <si>
    <t>付关爱孩 子活动经费</t>
  </si>
  <si>
    <t>记-32</t>
  </si>
  <si>
    <t>付”红蜡笔计划“帮扶活动费用</t>
  </si>
  <si>
    <t>记-70</t>
  </si>
  <si>
    <t>付增城简杨俊同学治疗费用（红领巾基金资助）</t>
  </si>
  <si>
    <t>记-71</t>
  </si>
  <si>
    <t>付增城潘振威同学治疗费用（红领巾基金资助）</t>
  </si>
  <si>
    <t>记-72</t>
  </si>
  <si>
    <t>付增城黄楠鑫同学治疗费用（红领巾基金资助）</t>
  </si>
  <si>
    <t>2014年年末余额</t>
  </si>
  <si>
    <t>2015年年初余额</t>
  </si>
  <si>
    <t>记-9</t>
  </si>
  <si>
    <t>收到广东省青少年发展基金会划来2013年度红领巾经费</t>
  </si>
  <si>
    <t>收到广东省青少年发展基金会划来2014年度红领巾经费</t>
  </si>
  <si>
    <t>记-94</t>
  </si>
  <si>
    <t>2015年年末余额</t>
  </si>
  <si>
    <t>2016年年初余额</t>
  </si>
  <si>
    <t>收到省青基会汇入2015年红领巾基金经费</t>
  </si>
  <si>
    <t>2016年年末余额</t>
  </si>
  <si>
    <t>2017年年初余额</t>
  </si>
  <si>
    <t>记-51</t>
  </si>
  <si>
    <t>收到2016年省青基会汇入红领巾基金经费</t>
  </si>
  <si>
    <t>2017年年末余额</t>
  </si>
  <si>
    <t>2018年年初余额</t>
  </si>
  <si>
    <t>记-12</t>
  </si>
  <si>
    <t>借款核销（2016年度广东红领巾基金“红领巾牵手”行动项目</t>
  </si>
  <si>
    <t>记-25</t>
  </si>
  <si>
    <t>红领巾微心愿圆梦活动第一期</t>
  </si>
  <si>
    <t>记-27</t>
  </si>
  <si>
    <t>“红领巾微心愿圆梦”之美丽广州感觉活动第二期</t>
  </si>
  <si>
    <t>沉浸式多媒体音乐儿童剧《我们是共产主义接班人》项目剧目创作、编排、演出等第一期款</t>
  </si>
  <si>
    <t>沉浸式多媒体音乐儿童剧《我们是共产主义接班人》项目片花视频剪辑、播出事宜第一期款</t>
  </si>
  <si>
    <t>沉浸式多媒体音乐儿童剧《我们是共产主义接班人》项目剧目创作、编排、演出等第二期款</t>
  </si>
  <si>
    <t>沉浸式多媒体音乐儿童剧《我们是共产主义接班人》项目片花视频剪辑、播出事宜第二期款</t>
  </si>
  <si>
    <t>2012年度至2017年度余额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</si>
</sst>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yyyy&quot;-&quot;m&quot;-&quot;d;@"/>
  </numFmts>
  <fonts count="13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Alignment="1">
      <alignment horizontal="center"/>
    </xf>
    <xf numFmtId="177" fontId="0" fillId="0" borderId="0" xfId="0" applyNumberFormat="1" applyFill="1" applyAlignment="1"/>
    <xf numFmtId="0" fontId="0" fillId="0" borderId="0" xfId="0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>
      <alignment vertical="center"/>
    </xf>
    <xf numFmtId="177" fontId="7" fillId="0" borderId="0" xfId="0" applyNumberFormat="1" applyFont="1" applyFill="1" applyAlignment="1"/>
    <xf numFmtId="0" fontId="9" fillId="0" borderId="0" xfId="0" applyFont="1" applyFill="1" applyAlignment="1">
      <alignment horizontal="center"/>
    </xf>
    <xf numFmtId="177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wrapText="1"/>
    </xf>
    <xf numFmtId="176" fontId="10" fillId="0" borderId="1" xfId="0" applyNumberFormat="1" applyFont="1" applyFill="1" applyBorder="1" applyAlignment="1">
      <alignment horizontal="right"/>
    </xf>
    <xf numFmtId="177" fontId="9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wrapText="1"/>
    </xf>
    <xf numFmtId="176" fontId="9" fillId="0" borderId="1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horizontal="right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14" fontId="5" fillId="0" borderId="0" xfId="0" applyNumberFormat="1" applyFont="1" applyFill="1" applyBorder="1" applyAlignment="1"/>
    <xf numFmtId="0" fontId="1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77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wrapText="1"/>
    </xf>
    <xf numFmtId="177" fontId="8" fillId="0" borderId="0" xfId="0" applyNumberFormat="1" applyFont="1" applyFill="1" applyAlignment="1">
      <alignment horizontal="center" wrapText="1"/>
    </xf>
    <xf numFmtId="176" fontId="8" fillId="0" borderId="0" xfId="0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pane ySplit="5" topLeftCell="A75" activePane="bottomLeft" state="frozen"/>
      <selection pane="bottomLeft" activeCell="H79" sqref="H79"/>
    </sheetView>
  </sheetViews>
  <sheetFormatPr defaultColWidth="9" defaultRowHeight="14.25"/>
  <cols>
    <col min="1" max="1" width="4.625" style="6" customWidth="1"/>
    <col min="2" max="2" width="10.125" style="7" customWidth="1"/>
    <col min="3" max="3" width="7.125" style="6" customWidth="1"/>
    <col min="4" max="4" width="26.25" style="8" customWidth="1"/>
    <col min="5" max="5" width="14.875" style="9" customWidth="1"/>
    <col min="6" max="6" width="12.625" style="9" customWidth="1"/>
    <col min="7" max="7" width="14.875" style="10" customWidth="1"/>
    <col min="8" max="8" width="10.375" style="11"/>
    <col min="9" max="16384" width="9" style="11"/>
  </cols>
  <sheetData>
    <row r="1" spans="1:7" ht="24" customHeight="1">
      <c r="B1" s="12" t="s">
        <v>0</v>
      </c>
    </row>
    <row r="2" spans="1:7" s="1" customFormat="1" ht="21.95" customHeight="1">
      <c r="A2" s="37" t="s">
        <v>1</v>
      </c>
      <c r="B2" s="38"/>
      <c r="C2" s="37"/>
      <c r="D2" s="39"/>
      <c r="E2" s="40"/>
      <c r="F2" s="40"/>
      <c r="G2" s="40"/>
    </row>
    <row r="3" spans="1:7" s="1" customFormat="1" ht="21.95" customHeight="1">
      <c r="A3" s="41" t="s">
        <v>2</v>
      </c>
      <c r="B3" s="42"/>
      <c r="C3" s="41"/>
      <c r="D3" s="39"/>
      <c r="E3" s="43"/>
      <c r="F3" s="43"/>
      <c r="G3" s="44"/>
    </row>
    <row r="4" spans="1:7" s="1" customFormat="1" ht="24" customHeight="1">
      <c r="A4" s="13"/>
      <c r="B4" s="14"/>
      <c r="C4" s="13"/>
      <c r="D4" s="15"/>
      <c r="E4" s="16"/>
      <c r="F4" s="16"/>
      <c r="G4" s="17" t="s">
        <v>3</v>
      </c>
    </row>
    <row r="5" spans="1:7" s="2" customFormat="1" ht="24" customHeight="1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</row>
    <row r="6" spans="1:7" s="2" customFormat="1" ht="24" customHeight="1">
      <c r="A6" s="19">
        <v>1</v>
      </c>
      <c r="B6" s="20"/>
      <c r="C6" s="21"/>
      <c r="D6" s="22" t="s">
        <v>11</v>
      </c>
      <c r="E6" s="23"/>
      <c r="F6" s="23"/>
      <c r="G6" s="23">
        <v>0</v>
      </c>
    </row>
    <row r="7" spans="1:7" s="2" customFormat="1" ht="24" customHeight="1">
      <c r="A7" s="19">
        <v>2</v>
      </c>
      <c r="B7" s="24">
        <v>41029</v>
      </c>
      <c r="C7" s="19" t="s">
        <v>12</v>
      </c>
      <c r="D7" s="25" t="s">
        <v>13</v>
      </c>
      <c r="E7" s="26">
        <v>746900</v>
      </c>
      <c r="F7" s="23"/>
      <c r="G7" s="26"/>
    </row>
    <row r="8" spans="1:7" s="2" customFormat="1" ht="24" customHeight="1">
      <c r="A8" s="19">
        <v>3</v>
      </c>
      <c r="B8" s="24">
        <v>41029</v>
      </c>
      <c r="C8" s="19" t="s">
        <v>14</v>
      </c>
      <c r="D8" s="25" t="s">
        <v>15</v>
      </c>
      <c r="E8" s="26"/>
      <c r="F8" s="26">
        <v>74690</v>
      </c>
      <c r="G8" s="26"/>
    </row>
    <row r="9" spans="1:7" s="2" customFormat="1" ht="24" customHeight="1">
      <c r="A9" s="19">
        <v>4</v>
      </c>
      <c r="B9" s="24"/>
      <c r="C9" s="19"/>
      <c r="D9" s="22" t="s">
        <v>16</v>
      </c>
      <c r="E9" s="23">
        <f>SUM(E7:E8)</f>
        <v>746900</v>
      </c>
      <c r="F9" s="23">
        <f>SUM(F7:F8)</f>
        <v>74690</v>
      </c>
      <c r="G9" s="23">
        <f>G6+E9-F9</f>
        <v>672210</v>
      </c>
    </row>
    <row r="10" spans="1:7" s="2" customFormat="1" ht="24" customHeight="1">
      <c r="A10" s="19">
        <v>5</v>
      </c>
      <c r="B10" s="24">
        <v>41243</v>
      </c>
      <c r="C10" s="19" t="s">
        <v>17</v>
      </c>
      <c r="D10" s="25" t="s">
        <v>18</v>
      </c>
      <c r="E10" s="23"/>
      <c r="F10" s="26">
        <v>287602.75</v>
      </c>
      <c r="G10" s="26"/>
    </row>
    <row r="11" spans="1:7" s="2" customFormat="1" ht="24" customHeight="1">
      <c r="A11" s="19">
        <v>6</v>
      </c>
      <c r="B11" s="24"/>
      <c r="C11" s="19"/>
      <c r="D11" s="22" t="s">
        <v>16</v>
      </c>
      <c r="E11" s="23">
        <f>SUM(E10:E10)</f>
        <v>0</v>
      </c>
      <c r="F11" s="23">
        <f>SUM(F10:F10)</f>
        <v>287602.75</v>
      </c>
      <c r="G11" s="23">
        <f>G9+E11-F11</f>
        <v>384607.25</v>
      </c>
    </row>
    <row r="12" spans="1:7" s="2" customFormat="1" ht="24" customHeight="1">
      <c r="A12" s="19">
        <v>7</v>
      </c>
      <c r="B12" s="24">
        <v>41274</v>
      </c>
      <c r="C12" s="19" t="s">
        <v>19</v>
      </c>
      <c r="D12" s="25" t="s">
        <v>20</v>
      </c>
      <c r="E12" s="23"/>
      <c r="F12" s="26">
        <v>20000</v>
      </c>
      <c r="G12" s="26"/>
    </row>
    <row r="13" spans="1:7" s="2" customFormat="1" ht="24" customHeight="1">
      <c r="A13" s="19">
        <v>8</v>
      </c>
      <c r="B13" s="24">
        <v>41274</v>
      </c>
      <c r="C13" s="19" t="s">
        <v>21</v>
      </c>
      <c r="D13" s="25" t="s">
        <v>22</v>
      </c>
      <c r="E13" s="23"/>
      <c r="F13" s="26">
        <v>45988.77</v>
      </c>
      <c r="G13" s="26"/>
    </row>
    <row r="14" spans="1:7" s="2" customFormat="1" ht="24" customHeight="1">
      <c r="A14" s="19">
        <v>9</v>
      </c>
      <c r="B14" s="24"/>
      <c r="C14" s="19"/>
      <c r="D14" s="22" t="s">
        <v>16</v>
      </c>
      <c r="E14" s="23">
        <f>SUM(E12:E13)</f>
        <v>0</v>
      </c>
      <c r="F14" s="23">
        <f>SUM(F12:F13)</f>
        <v>65988.76999999999</v>
      </c>
      <c r="G14" s="23">
        <f>G11+E14-F14</f>
        <v>318618.48</v>
      </c>
    </row>
    <row r="15" spans="1:7" s="2" customFormat="1" ht="24" customHeight="1">
      <c r="A15" s="19">
        <v>10</v>
      </c>
      <c r="B15" s="24"/>
      <c r="C15" s="19"/>
      <c r="D15" s="22" t="s">
        <v>23</v>
      </c>
      <c r="E15" s="23">
        <f>E9+E11+E14</f>
        <v>746900</v>
      </c>
      <c r="F15" s="23">
        <f>F9+F11+F14</f>
        <v>428281.52</v>
      </c>
      <c r="G15" s="23">
        <f>E15-F15</f>
        <v>318618.48</v>
      </c>
    </row>
    <row r="16" spans="1:7" s="2" customFormat="1" ht="24" customHeight="1">
      <c r="A16" s="19">
        <v>11</v>
      </c>
      <c r="B16" s="24"/>
      <c r="C16" s="19"/>
      <c r="D16" s="22" t="s">
        <v>24</v>
      </c>
      <c r="E16" s="23"/>
      <c r="F16" s="23"/>
      <c r="G16" s="23">
        <v>318618.48</v>
      </c>
    </row>
    <row r="17" spans="1:7" s="3" customFormat="1" ht="24" customHeight="1">
      <c r="A17" s="19">
        <v>12</v>
      </c>
      <c r="B17" s="24">
        <v>41305</v>
      </c>
      <c r="C17" s="19" t="s">
        <v>25</v>
      </c>
      <c r="D17" s="25" t="s">
        <v>26</v>
      </c>
      <c r="E17" s="26"/>
      <c r="F17" s="26">
        <v>20000</v>
      </c>
      <c r="G17" s="26"/>
    </row>
    <row r="18" spans="1:7" s="2" customFormat="1" ht="24" customHeight="1">
      <c r="A18" s="19">
        <v>13</v>
      </c>
      <c r="B18" s="24"/>
      <c r="C18" s="19"/>
      <c r="D18" s="22" t="s">
        <v>16</v>
      </c>
      <c r="E18" s="23">
        <f>SUM(E17)</f>
        <v>0</v>
      </c>
      <c r="F18" s="23">
        <f>SUM(F17)</f>
        <v>20000</v>
      </c>
      <c r="G18" s="23">
        <f>G16+E18-F18</f>
        <v>298618.48</v>
      </c>
    </row>
    <row r="19" spans="1:7" s="2" customFormat="1" ht="24" customHeight="1">
      <c r="A19" s="19">
        <v>14</v>
      </c>
      <c r="B19" s="24">
        <v>41333</v>
      </c>
      <c r="C19" s="19" t="s">
        <v>27</v>
      </c>
      <c r="D19" s="25" t="s">
        <v>28</v>
      </c>
      <c r="E19" s="26">
        <v>3554.3</v>
      </c>
      <c r="F19" s="23"/>
      <c r="G19" s="26"/>
    </row>
    <row r="20" spans="1:7" s="2" customFormat="1" ht="24" customHeight="1">
      <c r="A20" s="19">
        <v>15</v>
      </c>
      <c r="B20" s="24">
        <v>41333</v>
      </c>
      <c r="C20" s="19" t="s">
        <v>21</v>
      </c>
      <c r="D20" s="25" t="s">
        <v>15</v>
      </c>
      <c r="E20" s="26"/>
      <c r="F20" s="26">
        <v>355.43</v>
      </c>
      <c r="G20" s="26"/>
    </row>
    <row r="21" spans="1:7" s="2" customFormat="1" ht="24" customHeight="1">
      <c r="A21" s="19">
        <v>16</v>
      </c>
      <c r="B21" s="24"/>
      <c r="C21" s="19"/>
      <c r="D21" s="22" t="s">
        <v>16</v>
      </c>
      <c r="E21" s="23">
        <f>SUM(E19:E20)</f>
        <v>3554.3</v>
      </c>
      <c r="F21" s="23">
        <f>SUM(F19:F20)</f>
        <v>355.43</v>
      </c>
      <c r="G21" s="23">
        <f>G18+E21-F21</f>
        <v>301817.34999999998</v>
      </c>
    </row>
    <row r="22" spans="1:7" s="2" customFormat="1" ht="24" customHeight="1">
      <c r="A22" s="19">
        <v>17</v>
      </c>
      <c r="B22" s="24">
        <v>41364</v>
      </c>
      <c r="C22" s="19" t="s">
        <v>29</v>
      </c>
      <c r="D22" s="25" t="s">
        <v>30</v>
      </c>
      <c r="E22" s="26">
        <v>800245.5</v>
      </c>
      <c r="F22" s="23"/>
      <c r="G22" s="23"/>
    </row>
    <row r="23" spans="1:7" s="3" customFormat="1" ht="24" customHeight="1">
      <c r="A23" s="19">
        <v>18</v>
      </c>
      <c r="B23" s="24">
        <v>41364</v>
      </c>
      <c r="C23" s="19" t="s">
        <v>31</v>
      </c>
      <c r="D23" s="25" t="s">
        <v>32</v>
      </c>
      <c r="E23" s="26"/>
      <c r="F23" s="26">
        <v>7200</v>
      </c>
      <c r="G23" s="26"/>
    </row>
    <row r="24" spans="1:7" s="3" customFormat="1" ht="24" customHeight="1">
      <c r="A24" s="19">
        <v>19</v>
      </c>
      <c r="B24" s="24">
        <v>41364</v>
      </c>
      <c r="C24" s="19" t="s">
        <v>33</v>
      </c>
      <c r="D24" s="25" t="s">
        <v>15</v>
      </c>
      <c r="E24" s="26"/>
      <c r="F24" s="26">
        <v>80024.55</v>
      </c>
      <c r="G24" s="26"/>
    </row>
    <row r="25" spans="1:7" s="2" customFormat="1" ht="24" customHeight="1">
      <c r="A25" s="19">
        <v>20</v>
      </c>
      <c r="B25" s="24"/>
      <c r="C25" s="19"/>
      <c r="D25" s="22" t="s">
        <v>16</v>
      </c>
      <c r="E25" s="23">
        <f>SUM(E22:E24)</f>
        <v>800245.5</v>
      </c>
      <c r="F25" s="23">
        <f>SUM(F22:F24)</f>
        <v>87224.55</v>
      </c>
      <c r="G25" s="23">
        <f>G21+E25-F25</f>
        <v>1014838.3</v>
      </c>
    </row>
    <row r="26" spans="1:7" s="2" customFormat="1" ht="24" customHeight="1">
      <c r="A26" s="19">
        <v>21</v>
      </c>
      <c r="B26" s="24">
        <v>41394</v>
      </c>
      <c r="C26" s="19" t="s">
        <v>34</v>
      </c>
      <c r="D26" s="25" t="s">
        <v>35</v>
      </c>
      <c r="E26" s="26">
        <v>9306.2000000000007</v>
      </c>
      <c r="F26" s="23"/>
      <c r="G26" s="23"/>
    </row>
    <row r="27" spans="1:7" s="3" customFormat="1" ht="24" customHeight="1">
      <c r="A27" s="19">
        <v>22</v>
      </c>
      <c r="B27" s="24">
        <v>41394</v>
      </c>
      <c r="C27" s="19" t="s">
        <v>36</v>
      </c>
      <c r="D27" s="25" t="s">
        <v>37</v>
      </c>
      <c r="E27" s="26"/>
      <c r="F27" s="26">
        <v>758</v>
      </c>
      <c r="G27" s="26"/>
    </row>
    <row r="28" spans="1:7" s="3" customFormat="1" ht="24" customHeight="1">
      <c r="A28" s="19">
        <v>23</v>
      </c>
      <c r="B28" s="24">
        <v>41394</v>
      </c>
      <c r="C28" s="19" t="s">
        <v>38</v>
      </c>
      <c r="D28" s="25" t="s">
        <v>39</v>
      </c>
      <c r="E28" s="26"/>
      <c r="F28" s="26">
        <v>950</v>
      </c>
      <c r="G28" s="26"/>
    </row>
    <row r="29" spans="1:7" s="3" customFormat="1" ht="24" customHeight="1">
      <c r="A29" s="19">
        <v>24</v>
      </c>
      <c r="B29" s="24">
        <v>41394</v>
      </c>
      <c r="C29" s="19" t="s">
        <v>40</v>
      </c>
      <c r="D29" s="25" t="s">
        <v>15</v>
      </c>
      <c r="E29" s="26"/>
      <c r="F29" s="26">
        <v>930.62</v>
      </c>
      <c r="G29" s="26"/>
    </row>
    <row r="30" spans="1:7" s="2" customFormat="1" ht="24" customHeight="1">
      <c r="A30" s="19">
        <v>25</v>
      </c>
      <c r="B30" s="24"/>
      <c r="C30" s="19"/>
      <c r="D30" s="22" t="s">
        <v>16</v>
      </c>
      <c r="E30" s="23">
        <f>SUM(E26:E29)</f>
        <v>9306.2000000000007</v>
      </c>
      <c r="F30" s="23">
        <f>SUM(F26:F29)</f>
        <v>2638.62</v>
      </c>
      <c r="G30" s="23">
        <f>G25+E30-F30</f>
        <v>1021505.88</v>
      </c>
    </row>
    <row r="31" spans="1:7" s="3" customFormat="1" ht="24" customHeight="1">
      <c r="A31" s="19">
        <v>26</v>
      </c>
      <c r="B31" s="24">
        <v>41425</v>
      </c>
      <c r="C31" s="19" t="s">
        <v>41</v>
      </c>
      <c r="D31" s="25" t="s">
        <v>42</v>
      </c>
      <c r="E31" s="26">
        <v>146507.19</v>
      </c>
      <c r="F31" s="26"/>
      <c r="G31" s="27"/>
    </row>
    <row r="32" spans="1:7" s="3" customFormat="1" ht="24" customHeight="1">
      <c r="A32" s="19">
        <v>27</v>
      </c>
      <c r="B32" s="24">
        <v>41425</v>
      </c>
      <c r="C32" s="19" t="s">
        <v>43</v>
      </c>
      <c r="D32" s="25" t="s">
        <v>44</v>
      </c>
      <c r="E32" s="26">
        <v>10701.9</v>
      </c>
      <c r="F32" s="26"/>
      <c r="G32" s="27"/>
    </row>
    <row r="33" spans="1:8" s="3" customFormat="1" ht="24" customHeight="1">
      <c r="A33" s="19">
        <v>28</v>
      </c>
      <c r="B33" s="24">
        <v>41425</v>
      </c>
      <c r="C33" s="19" t="s">
        <v>45</v>
      </c>
      <c r="D33" s="25" t="s">
        <v>15</v>
      </c>
      <c r="E33" s="26"/>
      <c r="F33" s="26">
        <v>15720.9</v>
      </c>
      <c r="G33" s="27"/>
    </row>
    <row r="34" spans="1:8" s="2" customFormat="1" ht="24" customHeight="1">
      <c r="A34" s="19">
        <v>29</v>
      </c>
      <c r="B34" s="24"/>
      <c r="C34" s="19"/>
      <c r="D34" s="22" t="s">
        <v>16</v>
      </c>
      <c r="E34" s="23">
        <f>SUM(E31:E33)</f>
        <v>157209.09</v>
      </c>
      <c r="F34" s="23">
        <f>SUM(F31:F33)</f>
        <v>15720.9</v>
      </c>
      <c r="G34" s="28">
        <f>G30+E34-F34</f>
        <v>1162994.07</v>
      </c>
    </row>
    <row r="35" spans="1:8" s="3" customFormat="1" ht="24" customHeight="1">
      <c r="A35" s="19">
        <v>30</v>
      </c>
      <c r="B35" s="24">
        <v>41517</v>
      </c>
      <c r="C35" s="19" t="s">
        <v>46</v>
      </c>
      <c r="D35" s="25" t="s">
        <v>47</v>
      </c>
      <c r="E35" s="26"/>
      <c r="F35" s="26">
        <v>17621.669999999998</v>
      </c>
      <c r="G35" s="27"/>
    </row>
    <row r="36" spans="1:8" s="3" customFormat="1" ht="24" customHeight="1">
      <c r="A36" s="19">
        <v>31</v>
      </c>
      <c r="B36" s="24">
        <v>41517</v>
      </c>
      <c r="C36" s="19" t="s">
        <v>48</v>
      </c>
      <c r="D36" s="25" t="s">
        <v>49</v>
      </c>
      <c r="E36" s="26"/>
      <c r="F36" s="26">
        <v>673283.58</v>
      </c>
      <c r="G36" s="27"/>
    </row>
    <row r="37" spans="1:8" s="3" customFormat="1" ht="24" customHeight="1">
      <c r="A37" s="19">
        <v>32</v>
      </c>
      <c r="B37" s="24">
        <v>41517</v>
      </c>
      <c r="C37" s="19" t="s">
        <v>50</v>
      </c>
      <c r="D37" s="25" t="s">
        <v>51</v>
      </c>
      <c r="E37" s="26"/>
      <c r="F37" s="26">
        <v>10000</v>
      </c>
      <c r="G37" s="27"/>
    </row>
    <row r="38" spans="1:8" s="2" customFormat="1" ht="24" customHeight="1">
      <c r="A38" s="19">
        <v>33</v>
      </c>
      <c r="B38" s="24"/>
      <c r="C38" s="19"/>
      <c r="D38" s="22" t="s">
        <v>16</v>
      </c>
      <c r="E38" s="23">
        <f>SUM(E35:E37)</f>
        <v>0</v>
      </c>
      <c r="F38" s="23">
        <f>SUM(F35:F37)</f>
        <v>700905.25</v>
      </c>
      <c r="G38" s="28">
        <f>G34+E38-F38</f>
        <v>462088.82000000007</v>
      </c>
    </row>
    <row r="39" spans="1:8" s="3" customFormat="1" ht="24" customHeight="1">
      <c r="A39" s="19">
        <v>34</v>
      </c>
      <c r="B39" s="24">
        <v>41608</v>
      </c>
      <c r="C39" s="19" t="s">
        <v>52</v>
      </c>
      <c r="D39" s="25" t="s">
        <v>53</v>
      </c>
      <c r="E39" s="26"/>
      <c r="F39" s="26">
        <v>20000</v>
      </c>
      <c r="G39" s="27"/>
    </row>
    <row r="40" spans="1:8" s="4" customFormat="1" ht="24" customHeight="1">
      <c r="A40" s="19">
        <v>35</v>
      </c>
      <c r="B40" s="29"/>
      <c r="C40" s="30"/>
      <c r="D40" s="22" t="s">
        <v>16</v>
      </c>
      <c r="E40" s="28">
        <f>SUM(E39:E39)</f>
        <v>0</v>
      </c>
      <c r="F40" s="28">
        <f>SUM(F39:F39)</f>
        <v>20000</v>
      </c>
      <c r="G40" s="28">
        <f>G38+E40-F40</f>
        <v>442088.82000000007</v>
      </c>
    </row>
    <row r="41" spans="1:8" s="4" customFormat="1" ht="24" customHeight="1">
      <c r="A41" s="19">
        <v>36</v>
      </c>
      <c r="B41" s="29"/>
      <c r="C41" s="30"/>
      <c r="D41" s="22" t="s">
        <v>54</v>
      </c>
      <c r="E41" s="28">
        <f>E21+E25+E30+E34+E38+E40</f>
        <v>970315.09</v>
      </c>
      <c r="F41" s="28">
        <f>F17+F21+F25+F30+F34+F38+F40</f>
        <v>846844.75</v>
      </c>
      <c r="G41" s="28">
        <f>G16+E41-F41</f>
        <v>442088.81999999983</v>
      </c>
    </row>
    <row r="42" spans="1:8" s="4" customFormat="1" ht="24" customHeight="1">
      <c r="A42" s="19">
        <v>37</v>
      </c>
      <c r="B42" s="29"/>
      <c r="C42" s="30"/>
      <c r="D42" s="22" t="s">
        <v>55</v>
      </c>
      <c r="E42" s="28"/>
      <c r="F42" s="28"/>
      <c r="G42" s="28">
        <v>442088.82</v>
      </c>
    </row>
    <row r="43" spans="1:8" s="4" customFormat="1" ht="24" customHeight="1">
      <c r="A43" s="19">
        <v>38</v>
      </c>
      <c r="B43" s="31">
        <v>41759</v>
      </c>
      <c r="C43" s="32" t="s">
        <v>56</v>
      </c>
      <c r="D43" s="25" t="s">
        <v>57</v>
      </c>
      <c r="E43" s="27">
        <v>722050</v>
      </c>
      <c r="F43" s="28"/>
      <c r="G43" s="28"/>
      <c r="H43" s="33"/>
    </row>
    <row r="44" spans="1:8" s="5" customFormat="1" ht="24" customHeight="1">
      <c r="A44" s="19">
        <v>39</v>
      </c>
      <c r="B44" s="31">
        <v>41759</v>
      </c>
      <c r="C44" s="32" t="s">
        <v>50</v>
      </c>
      <c r="D44" s="25" t="s">
        <v>15</v>
      </c>
      <c r="E44" s="27"/>
      <c r="F44" s="27">
        <v>72205</v>
      </c>
      <c r="G44" s="27"/>
      <c r="H44" s="34"/>
    </row>
    <row r="45" spans="1:8" s="4" customFormat="1" ht="24" customHeight="1">
      <c r="A45" s="19">
        <v>40</v>
      </c>
      <c r="B45" s="29"/>
      <c r="C45" s="35"/>
      <c r="D45" s="22" t="s">
        <v>16</v>
      </c>
      <c r="E45" s="28">
        <f>SUM(E43:E44)</f>
        <v>722050</v>
      </c>
      <c r="F45" s="28">
        <f>SUM(F43:F44)</f>
        <v>72205</v>
      </c>
      <c r="G45" s="28">
        <f>G42+E45-F45</f>
        <v>1091933.82</v>
      </c>
    </row>
    <row r="46" spans="1:8" s="4" customFormat="1" ht="24" customHeight="1">
      <c r="A46" s="19">
        <v>41</v>
      </c>
      <c r="B46" s="31">
        <v>41790</v>
      </c>
      <c r="C46" s="19" t="s">
        <v>58</v>
      </c>
      <c r="D46" s="25" t="s">
        <v>59</v>
      </c>
      <c r="E46" s="27"/>
      <c r="F46" s="27">
        <v>1000</v>
      </c>
      <c r="G46" s="28"/>
    </row>
    <row r="47" spans="1:8" s="4" customFormat="1" ht="24" customHeight="1">
      <c r="A47" s="19">
        <v>42</v>
      </c>
      <c r="B47" s="31">
        <v>41851</v>
      </c>
      <c r="C47" s="19" t="s">
        <v>60</v>
      </c>
      <c r="D47" s="25" t="s">
        <v>61</v>
      </c>
      <c r="E47" s="27"/>
      <c r="F47" s="27">
        <v>6840</v>
      </c>
      <c r="G47" s="28"/>
    </row>
    <row r="48" spans="1:8" s="4" customFormat="1" ht="24" customHeight="1">
      <c r="A48" s="19">
        <v>43</v>
      </c>
      <c r="B48" s="31">
        <v>42004</v>
      </c>
      <c r="C48" s="19" t="s">
        <v>62</v>
      </c>
      <c r="D48" s="25" t="s">
        <v>63</v>
      </c>
      <c r="E48" s="27"/>
      <c r="F48" s="27">
        <v>37000</v>
      </c>
      <c r="G48" s="28"/>
    </row>
    <row r="49" spans="1:7" s="4" customFormat="1" ht="24">
      <c r="A49" s="19">
        <v>44</v>
      </c>
      <c r="B49" s="31">
        <v>42004</v>
      </c>
      <c r="C49" s="19" t="s">
        <v>64</v>
      </c>
      <c r="D49" s="25" t="s">
        <v>65</v>
      </c>
      <c r="E49" s="27"/>
      <c r="F49" s="27">
        <v>10000</v>
      </c>
      <c r="G49" s="28"/>
    </row>
    <row r="50" spans="1:7" s="4" customFormat="1" ht="24" customHeight="1">
      <c r="A50" s="19">
        <v>45</v>
      </c>
      <c r="B50" s="31">
        <v>42004</v>
      </c>
      <c r="C50" s="19" t="s">
        <v>66</v>
      </c>
      <c r="D50" s="25" t="s">
        <v>67</v>
      </c>
      <c r="E50" s="27"/>
      <c r="F50" s="27">
        <v>10000</v>
      </c>
      <c r="G50" s="28"/>
    </row>
    <row r="51" spans="1:7" s="4" customFormat="1" ht="24" customHeight="1">
      <c r="A51" s="19">
        <v>46</v>
      </c>
      <c r="B51" s="31">
        <v>42004</v>
      </c>
      <c r="C51" s="19" t="s">
        <v>68</v>
      </c>
      <c r="D51" s="25" t="s">
        <v>69</v>
      </c>
      <c r="E51" s="27"/>
      <c r="F51" s="27">
        <v>10000</v>
      </c>
      <c r="G51" s="28"/>
    </row>
    <row r="52" spans="1:7" s="4" customFormat="1" ht="24" customHeight="1">
      <c r="A52" s="19">
        <v>47</v>
      </c>
      <c r="B52" s="29"/>
      <c r="C52" s="19"/>
      <c r="D52" s="22" t="s">
        <v>16</v>
      </c>
      <c r="E52" s="28">
        <f>SUM(E46:E51)</f>
        <v>0</v>
      </c>
      <c r="F52" s="28">
        <f>SUM(F46:F51)</f>
        <v>74840</v>
      </c>
      <c r="G52" s="28">
        <f>G45+E52-F52</f>
        <v>1017093.8200000001</v>
      </c>
    </row>
    <row r="53" spans="1:7" s="4" customFormat="1" ht="24" customHeight="1">
      <c r="A53" s="19">
        <v>48</v>
      </c>
      <c r="B53" s="29"/>
      <c r="C53" s="19"/>
      <c r="D53" s="22" t="s">
        <v>70</v>
      </c>
      <c r="E53" s="28">
        <f>E45+E52</f>
        <v>722050</v>
      </c>
      <c r="F53" s="28">
        <f>F45+F52</f>
        <v>147045</v>
      </c>
      <c r="G53" s="28">
        <f>G42+E53-F53</f>
        <v>1017093.8200000001</v>
      </c>
    </row>
    <row r="54" spans="1:7" s="4" customFormat="1" ht="24" customHeight="1">
      <c r="A54" s="19">
        <v>49</v>
      </c>
      <c r="B54" s="29"/>
      <c r="C54" s="19"/>
      <c r="D54" s="22" t="s">
        <v>71</v>
      </c>
      <c r="E54" s="28"/>
      <c r="F54" s="28"/>
      <c r="G54" s="28">
        <v>1017093.82</v>
      </c>
    </row>
    <row r="55" spans="1:7" s="4" customFormat="1" ht="24" customHeight="1">
      <c r="A55" s="19">
        <v>50</v>
      </c>
      <c r="B55" s="31">
        <v>42338</v>
      </c>
      <c r="C55" s="32" t="s">
        <v>72</v>
      </c>
      <c r="D55" s="25" t="s">
        <v>73</v>
      </c>
      <c r="E55" s="27">
        <v>853500</v>
      </c>
      <c r="F55" s="27"/>
      <c r="G55" s="28"/>
    </row>
    <row r="56" spans="1:7" s="4" customFormat="1" ht="24" customHeight="1">
      <c r="A56" s="19">
        <v>51</v>
      </c>
      <c r="B56" s="31">
        <v>42338</v>
      </c>
      <c r="C56" s="32" t="s">
        <v>12</v>
      </c>
      <c r="D56" s="25" t="s">
        <v>74</v>
      </c>
      <c r="E56" s="27">
        <v>181273.18</v>
      </c>
      <c r="F56" s="27"/>
      <c r="G56" s="28"/>
    </row>
    <row r="57" spans="1:7" s="4" customFormat="1" ht="24" customHeight="1">
      <c r="A57" s="19">
        <v>52</v>
      </c>
      <c r="B57" s="31">
        <v>42338</v>
      </c>
      <c r="C57" s="32" t="s">
        <v>75</v>
      </c>
      <c r="D57" s="25" t="s">
        <v>15</v>
      </c>
      <c r="E57" s="28"/>
      <c r="F57" s="27">
        <v>103477.32</v>
      </c>
      <c r="G57" s="28"/>
    </row>
    <row r="58" spans="1:7" s="4" customFormat="1" ht="24" customHeight="1">
      <c r="A58" s="19">
        <v>53</v>
      </c>
      <c r="B58" s="31"/>
      <c r="C58" s="32"/>
      <c r="D58" s="22" t="s">
        <v>16</v>
      </c>
      <c r="E58" s="28">
        <f>SUM(E55:E57)</f>
        <v>1034773.1799999999</v>
      </c>
      <c r="F58" s="28">
        <f>SUM(F55:F57)</f>
        <v>103477.32</v>
      </c>
      <c r="G58" s="28">
        <f>G54+E58-F58</f>
        <v>1948389.68</v>
      </c>
    </row>
    <row r="59" spans="1:7" s="4" customFormat="1" ht="24" customHeight="1">
      <c r="A59" s="19">
        <v>54</v>
      </c>
      <c r="B59" s="31"/>
      <c r="C59" s="32"/>
      <c r="D59" s="22" t="s">
        <v>76</v>
      </c>
      <c r="E59" s="28">
        <v>1034773.18</v>
      </c>
      <c r="F59" s="28">
        <v>103477.32</v>
      </c>
      <c r="G59" s="28">
        <f>G54+E59-F59</f>
        <v>1948389.68</v>
      </c>
    </row>
    <row r="60" spans="1:7" s="4" customFormat="1" ht="24" customHeight="1">
      <c r="A60" s="19">
        <v>55</v>
      </c>
      <c r="B60" s="31"/>
      <c r="C60" s="32"/>
      <c r="D60" s="22" t="s">
        <v>77</v>
      </c>
      <c r="E60" s="28"/>
      <c r="F60" s="28"/>
      <c r="G60" s="28">
        <v>1948389.68</v>
      </c>
    </row>
    <row r="61" spans="1:7" s="4" customFormat="1" ht="24">
      <c r="A61" s="19">
        <v>56</v>
      </c>
      <c r="B61" s="31">
        <v>42582</v>
      </c>
      <c r="C61" s="32" t="s">
        <v>56</v>
      </c>
      <c r="D61" s="25" t="s">
        <v>78</v>
      </c>
      <c r="E61" s="27">
        <v>718984.17</v>
      </c>
      <c r="F61" s="28"/>
      <c r="G61" s="28"/>
    </row>
    <row r="62" spans="1:7" s="4" customFormat="1" ht="24" customHeight="1">
      <c r="A62" s="19">
        <v>57</v>
      </c>
      <c r="B62" s="31">
        <v>42582</v>
      </c>
      <c r="C62" s="32" t="s">
        <v>75</v>
      </c>
      <c r="D62" s="25" t="s">
        <v>15</v>
      </c>
      <c r="E62" s="28"/>
      <c r="F62" s="27">
        <v>71898.42</v>
      </c>
      <c r="G62" s="28"/>
    </row>
    <row r="63" spans="1:7" s="4" customFormat="1" ht="24" customHeight="1">
      <c r="A63" s="19">
        <v>58</v>
      </c>
      <c r="B63" s="31"/>
      <c r="C63" s="32"/>
      <c r="D63" s="22" t="s">
        <v>16</v>
      </c>
      <c r="E63" s="28">
        <f>SUM(E61:E62)</f>
        <v>718984.17</v>
      </c>
      <c r="F63" s="28">
        <f>SUM(F61:F62)</f>
        <v>71898.42</v>
      </c>
      <c r="G63" s="28">
        <f>G60+E63-F63</f>
        <v>2595475.4300000002</v>
      </c>
    </row>
    <row r="64" spans="1:7" s="4" customFormat="1" ht="24" customHeight="1">
      <c r="A64" s="19">
        <v>59</v>
      </c>
      <c r="B64" s="31"/>
      <c r="C64" s="32"/>
      <c r="D64" s="22" t="s">
        <v>79</v>
      </c>
      <c r="E64" s="28"/>
      <c r="F64" s="28"/>
      <c r="G64" s="28">
        <f>G60+E61-F62</f>
        <v>2595475.4300000002</v>
      </c>
    </row>
    <row r="65" spans="1:7" s="4" customFormat="1" ht="24" customHeight="1">
      <c r="A65" s="19">
        <v>60</v>
      </c>
      <c r="B65" s="31"/>
      <c r="C65" s="32"/>
      <c r="D65" s="22" t="s">
        <v>80</v>
      </c>
      <c r="E65" s="28"/>
      <c r="F65" s="28"/>
      <c r="G65" s="28">
        <v>2595475.4300000002</v>
      </c>
    </row>
    <row r="66" spans="1:7" s="4" customFormat="1" ht="24" customHeight="1">
      <c r="A66" s="19">
        <v>61</v>
      </c>
      <c r="B66" s="31">
        <v>42978</v>
      </c>
      <c r="C66" s="32" t="s">
        <v>81</v>
      </c>
      <c r="D66" s="25" t="s">
        <v>82</v>
      </c>
      <c r="E66" s="27">
        <v>724365</v>
      </c>
      <c r="F66" s="28"/>
      <c r="G66" s="28"/>
    </row>
    <row r="67" spans="1:7" s="4" customFormat="1" ht="24" customHeight="1">
      <c r="A67" s="19">
        <v>62</v>
      </c>
      <c r="B67" s="31"/>
      <c r="C67" s="32"/>
      <c r="D67" s="22" t="s">
        <v>83</v>
      </c>
      <c r="E67" s="28">
        <f>SUM(E66:E66)</f>
        <v>724365</v>
      </c>
      <c r="F67" s="28">
        <f>SUM(F66:F66)</f>
        <v>0</v>
      </c>
      <c r="G67" s="28">
        <f>G65+E67-F67</f>
        <v>3319840.43</v>
      </c>
    </row>
    <row r="68" spans="1:7" s="4" customFormat="1" ht="24" customHeight="1">
      <c r="A68" s="19">
        <v>63</v>
      </c>
      <c r="B68" s="31"/>
      <c r="C68" s="32"/>
      <c r="D68" s="22" t="s">
        <v>84</v>
      </c>
      <c r="E68" s="28"/>
      <c r="F68" s="28"/>
      <c r="G68" s="28">
        <v>3319840.43</v>
      </c>
    </row>
    <row r="69" spans="1:7" s="4" customFormat="1" ht="24" customHeight="1">
      <c r="A69" s="19">
        <v>64</v>
      </c>
      <c r="B69" s="31">
        <v>43281</v>
      </c>
      <c r="C69" s="32" t="s">
        <v>85</v>
      </c>
      <c r="D69" s="25" t="s">
        <v>86</v>
      </c>
      <c r="E69" s="27"/>
      <c r="F69" s="27">
        <v>66000</v>
      </c>
      <c r="G69" s="28"/>
    </row>
    <row r="70" spans="1:7" s="4" customFormat="1" ht="24" customHeight="1">
      <c r="A70" s="19">
        <v>65</v>
      </c>
      <c r="B70" s="29"/>
      <c r="C70" s="36"/>
      <c r="D70" s="22" t="s">
        <v>16</v>
      </c>
      <c r="E70" s="28">
        <f>SUM(E69:E69)</f>
        <v>0</v>
      </c>
      <c r="F70" s="28">
        <f>SUM(F69:F69)</f>
        <v>66000</v>
      </c>
      <c r="G70" s="28">
        <f>G68+E70-F70</f>
        <v>3253840.43</v>
      </c>
    </row>
    <row r="71" spans="1:7" s="4" customFormat="1" ht="24" customHeight="1">
      <c r="A71" s="19">
        <v>66</v>
      </c>
      <c r="B71" s="31">
        <v>43616</v>
      </c>
      <c r="C71" s="32" t="s">
        <v>87</v>
      </c>
      <c r="D71" s="25" t="s">
        <v>88</v>
      </c>
      <c r="E71" s="27"/>
      <c r="F71" s="27">
        <v>233455</v>
      </c>
      <c r="G71" s="28"/>
    </row>
    <row r="72" spans="1:7" s="4" customFormat="1" ht="24" customHeight="1">
      <c r="A72" s="19">
        <v>67</v>
      </c>
      <c r="B72" s="31"/>
      <c r="C72" s="32"/>
      <c r="D72" s="22" t="s">
        <v>16</v>
      </c>
      <c r="E72" s="27">
        <f>SUM(E71:E71)</f>
        <v>0</v>
      </c>
      <c r="F72" s="27">
        <f>SUM(F71:F71)</f>
        <v>233455</v>
      </c>
      <c r="G72" s="28">
        <f>G70+E72-F72</f>
        <v>3020385.43</v>
      </c>
    </row>
    <row r="73" spans="1:7" s="4" customFormat="1" ht="24" customHeight="1">
      <c r="A73" s="19">
        <v>68</v>
      </c>
      <c r="B73" s="31">
        <v>43677</v>
      </c>
      <c r="C73" s="32" t="s">
        <v>89</v>
      </c>
      <c r="D73" s="25" t="s">
        <v>90</v>
      </c>
      <c r="E73" s="27"/>
      <c r="F73" s="27">
        <v>58363</v>
      </c>
      <c r="G73" s="28"/>
    </row>
    <row r="74" spans="1:7" s="4" customFormat="1" ht="24" customHeight="1">
      <c r="A74" s="19">
        <v>69</v>
      </c>
      <c r="B74" s="31"/>
      <c r="C74" s="32"/>
      <c r="D74" s="22" t="s">
        <v>16</v>
      </c>
      <c r="E74" s="27">
        <f>SUM(E73:E73)</f>
        <v>0</v>
      </c>
      <c r="F74" s="27">
        <f>SUM(F73:F73)</f>
        <v>58363</v>
      </c>
      <c r="G74" s="28">
        <f>G72+E74-F74</f>
        <v>2962022.43</v>
      </c>
    </row>
    <row r="75" spans="1:7" s="4" customFormat="1" ht="36">
      <c r="A75" s="19">
        <v>70</v>
      </c>
      <c r="B75" s="31">
        <v>44434</v>
      </c>
      <c r="C75" s="32"/>
      <c r="D75" s="25" t="s">
        <v>91</v>
      </c>
      <c r="E75" s="27">
        <v>0</v>
      </c>
      <c r="F75" s="27">
        <v>272000</v>
      </c>
      <c r="G75" s="28"/>
    </row>
    <row r="76" spans="1:7" s="4" customFormat="1" ht="36">
      <c r="A76" s="19">
        <v>71</v>
      </c>
      <c r="B76" s="31">
        <v>44434</v>
      </c>
      <c r="C76" s="32"/>
      <c r="D76" s="25" t="s">
        <v>92</v>
      </c>
      <c r="E76" s="27">
        <v>0</v>
      </c>
      <c r="F76" s="27">
        <v>48000</v>
      </c>
      <c r="G76" s="28"/>
    </row>
    <row r="77" spans="1:7" s="4" customFormat="1" ht="12">
      <c r="A77" s="19">
        <v>72</v>
      </c>
      <c r="B77" s="31"/>
      <c r="C77" s="32"/>
      <c r="D77" s="22" t="s">
        <v>16</v>
      </c>
      <c r="E77" s="27">
        <f>SUM(E75:E76)</f>
        <v>0</v>
      </c>
      <c r="F77" s="27">
        <f>SUM(F75:F76)</f>
        <v>320000</v>
      </c>
      <c r="G77" s="28">
        <f>G74+E77-F77</f>
        <v>2642022.4300000002</v>
      </c>
    </row>
    <row r="78" spans="1:7" s="4" customFormat="1" ht="36">
      <c r="A78" s="19">
        <v>73</v>
      </c>
      <c r="B78" s="31">
        <v>44503</v>
      </c>
      <c r="C78" s="32"/>
      <c r="D78" s="25" t="s">
        <v>93</v>
      </c>
      <c r="E78" s="27">
        <v>0</v>
      </c>
      <c r="F78" s="27">
        <v>68000</v>
      </c>
      <c r="G78" s="28"/>
    </row>
    <row r="79" spans="1:7" s="4" customFormat="1" ht="36">
      <c r="A79" s="19">
        <v>74</v>
      </c>
      <c r="B79" s="31">
        <v>44537</v>
      </c>
      <c r="C79" s="32"/>
      <c r="D79" s="25" t="s">
        <v>94</v>
      </c>
      <c r="E79" s="27">
        <v>0</v>
      </c>
      <c r="F79" s="27">
        <v>12000</v>
      </c>
      <c r="G79" s="28"/>
    </row>
    <row r="80" spans="1:7" s="4" customFormat="1" ht="24" customHeight="1">
      <c r="A80" s="19"/>
      <c r="B80" s="31"/>
      <c r="C80" s="32"/>
      <c r="D80" s="22" t="s">
        <v>16</v>
      </c>
      <c r="E80" s="27">
        <v>0</v>
      </c>
      <c r="F80" s="27">
        <f>SUM(F75:F79)</f>
        <v>720000</v>
      </c>
      <c r="G80" s="28">
        <f>G74+E80-F80</f>
        <v>2242022.4300000002</v>
      </c>
    </row>
    <row r="81" spans="1:7" s="4" customFormat="1" ht="24" customHeight="1">
      <c r="A81" s="19"/>
      <c r="B81" s="31"/>
      <c r="C81" s="32"/>
      <c r="D81" s="22" t="s">
        <v>95</v>
      </c>
      <c r="E81" s="27">
        <f>E15+E41+E53+E59+E63+E67</f>
        <v>4917387.4399999995</v>
      </c>
      <c r="F81" s="27">
        <f>F9+F11+F14+F18+F21+F25+F30+F34+F38+F40+F45+F52+F58+F63+F70+F72+F74+F80</f>
        <v>2675365.0099999998</v>
      </c>
      <c r="G81" s="28">
        <f>E81-F81</f>
        <v>2242022.4299999997</v>
      </c>
    </row>
    <row r="82" spans="1:7" ht="24" customHeight="1"/>
  </sheetData>
  <mergeCells count="2">
    <mergeCell ref="A2:G2"/>
    <mergeCell ref="A3:G3"/>
  </mergeCells>
  <phoneticPr fontId="12" type="noConversion"/>
  <pageMargins left="1.18055555555556" right="0.27500000000000002" top="1" bottom="1" header="0.51180555555555596" footer="0.51180555555555596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台账</vt:lpstr>
      <vt:lpstr>台账!Print_Titles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作者</dc:creator>
  <cp:lastModifiedBy>User</cp:lastModifiedBy>
  <dcterms:created xsi:type="dcterms:W3CDTF">2018-05-15T10:02:00Z</dcterms:created>
  <dcterms:modified xsi:type="dcterms:W3CDTF">2022-01-12T07:08:06Z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8B202988D76F49A4B2CD26C32178ACFD</vt:lpwstr>
  </property>
</Properties>
</file>